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6608" windowHeight="9432" tabRatio="601"/>
  </bookViews>
  <sheets>
    <sheet name="2025-26 Precept" sheetId="22" r:id="rId1"/>
    <sheet name="2025-26 Precept Workings" sheetId="21" r:id="rId2"/>
  </sheets>
  <definedNames>
    <definedName name="_xlnm.Print_Area" localSheetId="0">'2025-26 Precept'!$A$1:$E$47</definedName>
    <definedName name="_xlnm.Print_Area" localSheetId="1">'2025-26 Precept Workings'!$A$1:$H$47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2" l="1"/>
  <c r="B31" i="22" l="1"/>
  <c r="B32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1" i="22"/>
  <c r="B10" i="22"/>
  <c r="B9" i="22"/>
  <c r="B12" i="22" s="1"/>
  <c r="D27" i="22"/>
  <c r="B27" i="22"/>
  <c r="D12" i="22"/>
  <c r="E33" i="21"/>
  <c r="G33" i="21"/>
  <c r="G31" i="21"/>
  <c r="B28" i="22" l="1"/>
  <c r="D28" i="22"/>
  <c r="D31" i="22" s="1"/>
  <c r="D33" i="22" s="1"/>
  <c r="B33" i="22" l="1"/>
  <c r="D27" i="21" l="1"/>
  <c r="C27" i="21"/>
  <c r="B27" i="21"/>
  <c r="E22" i="21"/>
  <c r="E23" i="21"/>
  <c r="E21" i="21"/>
  <c r="E24" i="21"/>
  <c r="E18" i="21"/>
  <c r="E17" i="21"/>
  <c r="E19" i="21"/>
  <c r="E16" i="21"/>
  <c r="E20" i="21"/>
  <c r="E15" i="21"/>
  <c r="E14" i="21"/>
  <c r="E11" i="21"/>
  <c r="E10" i="21"/>
  <c r="E9" i="21"/>
  <c r="C12" i="21"/>
  <c r="C28" i="21" s="1"/>
  <c r="G12" i="21"/>
  <c r="D12" i="21"/>
  <c r="B12" i="21"/>
  <c r="D28" i="21" l="1"/>
  <c r="E32" i="21" s="1"/>
  <c r="E12" i="21"/>
  <c r="E27" i="21"/>
  <c r="B28" i="21"/>
  <c r="E28" i="21" l="1"/>
  <c r="G27" i="21" l="1"/>
  <c r="G28" i="21" s="1"/>
</calcChain>
</file>

<file path=xl/sharedStrings.xml><?xml version="1.0" encoding="utf-8"?>
<sst xmlns="http://schemas.openxmlformats.org/spreadsheetml/2006/main" count="125" uniqueCount="64">
  <si>
    <t>Insurance</t>
  </si>
  <si>
    <t>RECEIPTS</t>
  </si>
  <si>
    <t>Audit</t>
  </si>
  <si>
    <t>EXPENDITURE</t>
  </si>
  <si>
    <t>Budget</t>
  </si>
  <si>
    <t>Interest</t>
  </si>
  <si>
    <t>Gross Expenditure</t>
  </si>
  <si>
    <t>Net Expenditure</t>
  </si>
  <si>
    <t>Date</t>
  </si>
  <si>
    <t>Chairman - Peter Wingrave</t>
  </si>
  <si>
    <t>on behalf of Whilton Parish Council</t>
  </si>
  <si>
    <t>_____________________________________                                      ______________________</t>
  </si>
  <si>
    <t xml:space="preserve">BUDGET COMMENTS </t>
  </si>
  <si>
    <t>NCALC</t>
  </si>
  <si>
    <t>Village Hall Hire</t>
  </si>
  <si>
    <t>Grass Cutting</t>
  </si>
  <si>
    <t>VAT Repayment</t>
  </si>
  <si>
    <t xml:space="preserve">Sue Porter - Clerk </t>
  </si>
  <si>
    <t>Cemetery</t>
  </si>
  <si>
    <t>Village Maintenance/Projects</t>
  </si>
  <si>
    <t xml:space="preserve">    Approved by: Chairman - Peter Incley                                                   Date</t>
  </si>
  <si>
    <t xml:space="preserve">Street Lighting - Electricity </t>
  </si>
  <si>
    <t xml:space="preserve">Street Lighting - Maintenance </t>
  </si>
  <si>
    <t>Grants/Donations</t>
  </si>
  <si>
    <t>Projected return on spending</t>
  </si>
  <si>
    <t>2024-25</t>
  </si>
  <si>
    <t>Clerk's Salary including PAYE</t>
  </si>
  <si>
    <t>2025-26</t>
  </si>
  <si>
    <t>YE 31/3/2025</t>
  </si>
  <si>
    <t>Estimated to</t>
  </si>
  <si>
    <t>Actual to</t>
  </si>
  <si>
    <t>COMMENTS</t>
  </si>
  <si>
    <t>VAT only Annual</t>
  </si>
  <si>
    <t>1 burial projected</t>
  </si>
  <si>
    <t>Projected</t>
  </si>
  <si>
    <t>Chairman's expenses/ Clerk wfh</t>
  </si>
  <si>
    <t>Library donation to pay</t>
  </si>
  <si>
    <t xml:space="preserve">£500 left for year </t>
  </si>
  <si>
    <t>£250 per quarter</t>
  </si>
  <si>
    <t>£38 per quarter</t>
  </si>
  <si>
    <t>Bank Balance as of 31/12/2024</t>
  </si>
  <si>
    <t>Predicted bank balance - 31/3/2025</t>
  </si>
  <si>
    <t>Est £15 per month</t>
  </si>
  <si>
    <t>Allowance for 1 burial / 1 cremation</t>
  </si>
  <si>
    <t>Increase pay scale and statutory increase</t>
  </si>
  <si>
    <t>APM/Christmas meeting expenses (£200) Clerk wfh (£26 per month)</t>
  </si>
  <si>
    <t>Buckby Library Hub (£250) Watfordian (£50)</t>
  </si>
  <si>
    <t>Allowance for insurance rise</t>
  </si>
  <si>
    <t>16 cuts @ £380, 2 extra cuts Green @ £120</t>
  </si>
  <si>
    <t>£38 per quarter, £848 for repair costs</t>
  </si>
  <si>
    <t>Election Expenses</t>
  </si>
  <si>
    <t>Allowance, if election called</t>
  </si>
  <si>
    <t>£500 Christmas tree, £1000 on other projects, cemetery, planters, VE celebrations</t>
  </si>
  <si>
    <t>Clerk and Chairman Expenses</t>
  </si>
  <si>
    <t>Reserve build up</t>
  </si>
  <si>
    <t>Proposed 25/26 precept</t>
  </si>
  <si>
    <t>2024/25 precept</t>
  </si>
  <si>
    <t>% increase on year</t>
  </si>
  <si>
    <t>YE reserves held/net expenditure</t>
  </si>
  <si>
    <t>Internal audit (£250) External Audit (£400)</t>
  </si>
  <si>
    <t>to Year End</t>
  </si>
  <si>
    <t>Tax base</t>
  </si>
  <si>
    <t>Cost per Band D tax payer (p/£100)</t>
  </si>
  <si>
    <t>Change to band D tax payer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</si>
</sst>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£&quot;* #,##0_-;\-&quot;£&quot;* #,##0_-;_-&quot;£&quot;* &quot;-&quot;_-;_-@_-"/>
    <numFmt numFmtId="165" formatCode="_-&quot;£&quot;* #,##0.00_-;\-&quot;£&quot;* #,##0.00_-;_-&quot;£&quot;* &quot;-&quot;_-;_-@_-"/>
    <numFmt numFmtId="166" formatCode="[$£-809]#,##0.00"/>
    <numFmt numFmtId="167" formatCode="#,##0.00_ ;\-#,##0.00\ 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164" fontId="0" fillId="0" borderId="0"/>
    <xf numFmtId="164" fontId="1" fillId="0" borderId="0" applyFont="0" applyFill="0" applyBorder="0" applyAlignment="0" applyProtection="0"/>
  </cellStyleXfs>
  <cellXfs count="101">
    <xf numFmtId="164" fontId="0" fillId="0" borderId="0" xfId="0"/>
    <xf numFmtId="164" fontId="4" fillId="0" borderId="0" xfId="0" applyFont="1"/>
    <xf numFmtId="165" fontId="4" fillId="0" borderId="0" xfId="0" applyNumberFormat="1" applyFont="1"/>
    <xf numFmtId="164" fontId="3" fillId="0" borderId="0" xfId="0" applyFont="1"/>
    <xf numFmtId="164" fontId="2" fillId="0" borderId="2" xfId="0" applyFont="1" applyBorder="1" applyAlignment="1">
      <alignment horizontal="center"/>
    </xf>
    <xf numFmtId="164" fontId="3" fillId="0" borderId="3" xfId="0" applyFont="1" applyBorder="1"/>
    <xf numFmtId="165" fontId="3" fillId="0" borderId="3" xfId="0" applyNumberFormat="1" applyFont="1" applyBorder="1"/>
    <xf numFmtId="164" fontId="3" fillId="0" borderId="4" xfId="0" applyFont="1" applyBorder="1"/>
    <xf numFmtId="165" fontId="3" fillId="0" borderId="4" xfId="0" applyNumberFormat="1" applyFont="1" applyBorder="1"/>
    <xf numFmtId="164" fontId="4" fillId="0" borderId="0" xfId="0" applyFont="1" applyBorder="1"/>
    <xf numFmtId="164" fontId="3" fillId="0" borderId="5" xfId="0" applyFont="1" applyBorder="1"/>
    <xf numFmtId="165" fontId="3" fillId="0" borderId="6" xfId="0" applyNumberFormat="1" applyFont="1" applyBorder="1"/>
    <xf numFmtId="164" fontId="3" fillId="0" borderId="6" xfId="0" applyFont="1" applyBorder="1"/>
    <xf numFmtId="164" fontId="2" fillId="0" borderId="1" xfId="0" applyFont="1" applyBorder="1"/>
    <xf numFmtId="165" fontId="2" fillId="0" borderId="1" xfId="0" applyNumberFormat="1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164" fontId="3" fillId="0" borderId="8" xfId="0" applyFont="1" applyBorder="1"/>
    <xf numFmtId="164" fontId="5" fillId="0" borderId="0" xfId="0" applyFont="1"/>
    <xf numFmtId="165" fontId="5" fillId="0" borderId="0" xfId="0" applyNumberFormat="1" applyFont="1"/>
    <xf numFmtId="164" fontId="3" fillId="0" borderId="9" xfId="0" applyFont="1" applyBorder="1" applyAlignment="1">
      <alignment vertical="center"/>
    </xf>
    <xf numFmtId="164" fontId="2" fillId="0" borderId="9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vertical="center"/>
    </xf>
    <xf numFmtId="164" fontId="4" fillId="0" borderId="9" xfId="0" applyFont="1" applyBorder="1" applyAlignment="1">
      <alignment vertical="center"/>
    </xf>
    <xf numFmtId="164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4" fontId="3" fillId="0" borderId="3" xfId="0" applyFont="1" applyBorder="1" applyAlignment="1">
      <alignment wrapText="1"/>
    </xf>
    <xf numFmtId="165" fontId="3" fillId="0" borderId="5" xfId="0" applyNumberFormat="1" applyFont="1" applyBorder="1"/>
    <xf numFmtId="164" fontId="3" fillId="0" borderId="4" xfId="0" applyFont="1" applyBorder="1" applyAlignment="1">
      <alignment wrapText="1"/>
    </xf>
    <xf numFmtId="165" fontId="3" fillId="0" borderId="4" xfId="1" applyNumberFormat="1" applyFont="1" applyBorder="1"/>
    <xf numFmtId="165" fontId="2" fillId="0" borderId="9" xfId="0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2" fillId="0" borderId="11" xfId="0" applyNumberFormat="1" applyFont="1" applyBorder="1"/>
    <xf numFmtId="165" fontId="2" fillId="0" borderId="3" xfId="0" applyNumberFormat="1" applyFont="1" applyBorder="1"/>
    <xf numFmtId="164" fontId="3" fillId="0" borderId="12" xfId="0" applyFont="1" applyBorder="1"/>
    <xf numFmtId="165" fontId="8" fillId="0" borderId="2" xfId="0" applyNumberFormat="1" applyFont="1" applyBorder="1" applyAlignment="1"/>
    <xf numFmtId="165" fontId="4" fillId="0" borderId="0" xfId="0" applyNumberFormat="1" applyFont="1" applyBorder="1"/>
    <xf numFmtId="164" fontId="3" fillId="0" borderId="6" xfId="0" applyFont="1" applyBorder="1" applyAlignment="1">
      <alignment wrapText="1"/>
    </xf>
    <xf numFmtId="164" fontId="3" fillId="0" borderId="0" xfId="0" applyFont="1" applyBorder="1"/>
    <xf numFmtId="164" fontId="3" fillId="0" borderId="13" xfId="0" applyFont="1" applyBorder="1"/>
    <xf numFmtId="164" fontId="4" fillId="0" borderId="13" xfId="0" applyFont="1" applyBorder="1"/>
    <xf numFmtId="165" fontId="3" fillId="0" borderId="0" xfId="0" applyNumberFormat="1" applyFont="1"/>
    <xf numFmtId="165" fontId="9" fillId="0" borderId="4" xfId="0" applyNumberFormat="1" applyFont="1" applyBorder="1"/>
    <xf numFmtId="165" fontId="9" fillId="0" borderId="3" xfId="0" applyNumberFormat="1" applyFont="1" applyBorder="1"/>
    <xf numFmtId="10" fontId="9" fillId="0" borderId="4" xfId="0" applyNumberFormat="1" applyFont="1" applyBorder="1"/>
    <xf numFmtId="165" fontId="3" fillId="0" borderId="8" xfId="0" applyNumberFormat="1" applyFont="1" applyBorder="1"/>
    <xf numFmtId="165" fontId="2" fillId="0" borderId="9" xfId="0" applyNumberFormat="1" applyFont="1" applyBorder="1" applyAlignment="1"/>
    <xf numFmtId="166" fontId="9" fillId="0" borderId="4" xfId="0" applyNumberFormat="1" applyFont="1" applyBorder="1"/>
    <xf numFmtId="49" fontId="9" fillId="0" borderId="4" xfId="0" applyNumberFormat="1" applyFont="1" applyBorder="1" applyAlignment="1">
      <alignment horizontal="right"/>
    </xf>
    <xf numFmtId="164" fontId="3" fillId="0" borderId="0" xfId="0" applyFont="1" applyBorder="1" applyAlignment="1">
      <alignment horizontal="center"/>
    </xf>
    <xf numFmtId="164" fontId="4" fillId="0" borderId="0" xfId="0" applyFont="1" applyAlignment="1">
      <alignment horizontal="center"/>
    </xf>
    <xf numFmtId="165" fontId="3" fillId="0" borderId="10" xfId="0" applyNumberFormat="1" applyFont="1" applyBorder="1" applyAlignment="1"/>
    <xf numFmtId="165" fontId="3" fillId="0" borderId="12" xfId="0" applyNumberFormat="1" applyFont="1" applyBorder="1" applyAlignment="1"/>
    <xf numFmtId="165" fontId="3" fillId="0" borderId="14" xfId="0" applyNumberFormat="1" applyFont="1" applyBorder="1" applyAlignment="1"/>
    <xf numFmtId="164" fontId="3" fillId="0" borderId="15" xfId="0" applyFont="1" applyBorder="1" applyAlignment="1"/>
    <xf numFmtId="164" fontId="3" fillId="0" borderId="14" xfId="0" applyFont="1" applyBorder="1" applyAlignment="1"/>
    <xf numFmtId="164" fontId="2" fillId="0" borderId="1" xfId="0" applyFont="1" applyBorder="1" applyAlignment="1">
      <alignment horizontal="center"/>
    </xf>
    <xf numFmtId="165" fontId="2" fillId="0" borderId="0" xfId="0" applyNumberFormat="1" applyFont="1" applyBorder="1"/>
    <xf numFmtId="164" fontId="8" fillId="0" borderId="0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4" fontId="2" fillId="0" borderId="0" xfId="0" applyFont="1" applyBorder="1" applyAlignment="1">
      <alignment horizontal="center"/>
    </xf>
    <xf numFmtId="165" fontId="2" fillId="0" borderId="10" xfId="0" applyNumberFormat="1" applyFont="1" applyBorder="1" applyAlignment="1"/>
    <xf numFmtId="165" fontId="2" fillId="0" borderId="12" xfId="0" applyNumberFormat="1" applyFont="1" applyBorder="1" applyAlignment="1"/>
    <xf numFmtId="165" fontId="10" fillId="0" borderId="16" xfId="0" applyNumberFormat="1" applyFont="1" applyBorder="1" applyAlignment="1"/>
    <xf numFmtId="165" fontId="2" fillId="0" borderId="0" xfId="1" applyNumberFormat="1" applyFont="1" applyBorder="1"/>
    <xf numFmtId="165" fontId="2" fillId="0" borderId="0" xfId="0" applyNumberFormat="1" applyFont="1" applyBorder="1" applyAlignment="1"/>
    <xf numFmtId="165" fontId="2" fillId="0" borderId="16" xfId="0" applyNumberFormat="1" applyFont="1" applyBorder="1" applyAlignment="1"/>
    <xf numFmtId="10" fontId="9" fillId="0" borderId="3" xfId="0" applyNumberFormat="1" applyFont="1" applyBorder="1"/>
    <xf numFmtId="10" fontId="2" fillId="0" borderId="16" xfId="0" applyNumberFormat="1" applyFont="1" applyBorder="1" applyAlignment="1"/>
    <xf numFmtId="165" fontId="3" fillId="0" borderId="17" xfId="0" applyNumberFormat="1" applyFont="1" applyBorder="1" applyAlignment="1"/>
    <xf numFmtId="165" fontId="9" fillId="0" borderId="16" xfId="0" applyNumberFormat="1" applyFont="1" applyBorder="1" applyAlignment="1"/>
    <xf numFmtId="167" fontId="2" fillId="0" borderId="12" xfId="0" applyNumberFormat="1" applyFont="1" applyBorder="1" applyAlignment="1"/>
    <xf numFmtId="164" fontId="6" fillId="0" borderId="0" xfId="0" applyFont="1" applyAlignment="1">
      <alignment horizontal="center"/>
    </xf>
    <xf numFmtId="164" fontId="7" fillId="0" borderId="0" xfId="0" applyFont="1" applyAlignment="1"/>
    <xf numFmtId="164" fontId="6" fillId="0" borderId="0" xfId="0" applyFont="1" applyBorder="1" applyAlignment="1">
      <alignment horizontal="center"/>
    </xf>
    <xf numFmtId="164" fontId="8" fillId="0" borderId="13" xfId="0" applyFont="1" applyBorder="1" applyAlignment="1">
      <alignment horizontal="left"/>
    </xf>
    <xf numFmtId="164" fontId="2" fillId="0" borderId="1" xfId="0" applyFont="1" applyBorder="1" applyAlignment="1">
      <alignment horizontal="center" vertical="center"/>
    </xf>
    <xf numFmtId="164" fontId="3" fillId="0" borderId="2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/>
    </xf>
    <xf numFmtId="164" fontId="2" fillId="0" borderId="2" xfId="0" applyFont="1" applyBorder="1" applyAlignment="1">
      <alignment horizontal="center"/>
    </xf>
    <xf numFmtId="164" fontId="3" fillId="0" borderId="2" xfId="0" applyFont="1" applyBorder="1" applyAlignment="1">
      <alignment horizontal="center"/>
    </xf>
    <xf numFmtId="164" fontId="2" fillId="0" borderId="1" xfId="0" applyFont="1" applyBorder="1" applyAlignment="1"/>
    <xf numFmtId="164" fontId="2" fillId="0" borderId="2" xfId="0" applyFont="1" applyBorder="1" applyAlignment="1"/>
    <xf numFmtId="164" fontId="3" fillId="0" borderId="1" xfId="0" applyFont="1" applyBorder="1" applyAlignment="1">
      <alignment wrapText="1"/>
    </xf>
    <xf numFmtId="164" fontId="3" fillId="0" borderId="2" xfId="0" applyFont="1" applyBorder="1" applyAlignment="1">
      <alignment wrapText="1"/>
    </xf>
    <xf numFmtId="164" fontId="4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4" fillId="0" borderId="7" xfId="0" applyFont="1" applyBorder="1" applyAlignment="1">
      <alignment horizontal="center"/>
    </xf>
    <xf numFmtId="164" fontId="3" fillId="0" borderId="7" xfId="0" applyFont="1" applyBorder="1" applyAlignment="1">
      <alignment horizontal="center"/>
    </xf>
    <xf numFmtId="164" fontId="3" fillId="0" borderId="7" xfId="0" applyFont="1" applyBorder="1" applyAlignment="1"/>
    <xf numFmtId="164" fontId="3" fillId="0" borderId="13" xfId="0" applyFont="1" applyBorder="1" applyAlignment="1"/>
    <xf numFmtId="164" fontId="3" fillId="0" borderId="0" xfId="0" applyFont="1" applyBorder="1" applyAlignment="1">
      <alignment horizontal="center"/>
    </xf>
    <xf numFmtId="165" fontId="3" fillId="0" borderId="10" xfId="0" applyNumberFormat="1" applyFont="1" applyBorder="1" applyAlignment="1"/>
    <xf numFmtId="165" fontId="3" fillId="0" borderId="12" xfId="0" applyNumberFormat="1" applyFont="1" applyBorder="1" applyAlignment="1"/>
    <xf numFmtId="165" fontId="3" fillId="0" borderId="13" xfId="0" applyNumberFormat="1" applyFont="1" applyBorder="1" applyAlignment="1"/>
    <xf numFmtId="165" fontId="3" fillId="0" borderId="14" xfId="0" applyNumberFormat="1" applyFont="1" applyBorder="1" applyAlignment="1"/>
    <xf numFmtId="164" fontId="3" fillId="0" borderId="15" xfId="0" applyFont="1" applyBorder="1" applyAlignment="1"/>
    <xf numFmtId="164" fontId="3" fillId="0" borderId="14" xfId="0" applyFont="1" applyBorder="1" applyAlignment="1"/>
    <xf numFmtId="165" fontId="2" fillId="0" borderId="10" xfId="0" applyNumberFormat="1" applyFont="1" applyBorder="1" applyAlignment="1"/>
    <xf numFmtId="165" fontId="2" fillId="0" borderId="12" xfId="0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95250</xdr:rowOff>
    </xdr:from>
    <xdr:to>
      <xdr:col>4</xdr:col>
      <xdr:colOff>2762249</xdr:colOff>
      <xdr:row>4</xdr:row>
      <xdr:rowOff>4762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C86708CC-BA54-4C8B-9E05-85C7AECBB310}"/>
            </a:ext>
          </a:extLst>
        </xdr:cNvPr>
        <xdr:cNvSpPr>
          <a:spLocks noChangeArrowheads="1"/>
        </xdr:cNvSpPr>
      </xdr:nvSpPr>
      <xdr:spPr bwMode="auto">
        <a:xfrm>
          <a:off x="11182350" y="95250"/>
          <a:ext cx="2857499" cy="728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7</xdr:col>
      <xdr:colOff>2762249</xdr:colOff>
      <xdr:row>4</xdr:row>
      <xdr:rowOff>4762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68FC9E07-8D35-4CD3-92B6-DAE000EB7F5F}"/>
            </a:ext>
          </a:extLst>
        </xdr:cNvPr>
        <xdr:cNvSpPr>
          <a:spLocks noChangeArrowheads="1"/>
        </xdr:cNvSpPr>
      </xdr:nvSpPr>
      <xdr:spPr bwMode="auto">
        <a:xfrm>
          <a:off x="6067425" y="95250"/>
          <a:ext cx="2857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zoomScale="80" zoomScaleNormal="80" zoomScaleSheetLayoutView="100" workbookViewId="0">
      <selection activeCell="C22" sqref="C22"/>
    </sheetView>
  </sheetViews>
  <sheetFormatPr defaultColWidth="9.109375" defaultRowHeight="11.1" customHeight="1" x14ac:dyDescent="0.25"/>
  <cols>
    <col min="1" max="1" width="41.6640625" style="3" customWidth="1"/>
    <col min="2" max="2" width="17.5546875" style="3" customWidth="1"/>
    <col min="3" max="3" width="40.6640625" style="3" customWidth="1"/>
    <col min="4" max="4" width="14.6640625" style="3" customWidth="1"/>
    <col min="5" max="5" width="101.109375" style="3" customWidth="1"/>
    <col min="6" max="11" width="9.109375" style="1" hidden="1" customWidth="1"/>
    <col min="12" max="12" width="3.33203125" style="1" hidden="1" customWidth="1"/>
    <col min="13" max="13" width="10.5546875" style="2" hidden="1" customWidth="1"/>
    <col min="14" max="16384" width="9.109375" style="1"/>
  </cols>
  <sheetData>
    <row r="1" spans="1:13" ht="19.5" customHeight="1" x14ac:dyDescent="0.3">
      <c r="A1" s="73"/>
      <c r="B1" s="73"/>
      <c r="C1" s="73"/>
      <c r="D1" s="73"/>
      <c r="E1" s="74"/>
    </row>
    <row r="2" spans="1:13" ht="19.5" customHeight="1" x14ac:dyDescent="0.3">
      <c r="A2" s="75"/>
      <c r="B2" s="75"/>
      <c r="C2" s="75"/>
      <c r="D2" s="75"/>
      <c r="E2" s="74"/>
    </row>
    <row r="3" spans="1:13" ht="13.2" customHeight="1" x14ac:dyDescent="0.25">
      <c r="A3" s="76"/>
      <c r="B3" s="76"/>
      <c r="C3" s="76"/>
      <c r="D3" s="76"/>
    </row>
    <row r="4" spans="1:13" ht="13.2" customHeight="1" x14ac:dyDescent="0.25">
      <c r="A4" s="59"/>
      <c r="B4" s="59"/>
      <c r="C4" s="59"/>
      <c r="D4" s="59"/>
    </row>
    <row r="5" spans="1:13" ht="13.2" customHeight="1" x14ac:dyDescent="0.25">
      <c r="A5" s="59"/>
      <c r="B5" s="1"/>
      <c r="C5" s="59"/>
      <c r="D5" s="59"/>
    </row>
    <row r="6" spans="1:13" ht="14.25" customHeight="1" x14ac:dyDescent="0.25">
      <c r="A6" s="77" t="s">
        <v>1</v>
      </c>
      <c r="B6" s="57" t="s">
        <v>34</v>
      </c>
      <c r="C6" s="79" t="s">
        <v>31</v>
      </c>
      <c r="D6" s="57" t="s">
        <v>4</v>
      </c>
      <c r="E6" s="79" t="s">
        <v>12</v>
      </c>
    </row>
    <row r="7" spans="1:13" ht="14.25" customHeight="1" x14ac:dyDescent="0.25">
      <c r="A7" s="78"/>
      <c r="B7" s="61" t="s">
        <v>60</v>
      </c>
      <c r="C7" s="80"/>
      <c r="D7" s="4" t="s">
        <v>27</v>
      </c>
      <c r="E7" s="81"/>
    </row>
    <row r="8" spans="1:13" ht="15.6" customHeight="1" x14ac:dyDescent="0.25">
      <c r="A8" s="5"/>
      <c r="B8" s="6"/>
      <c r="C8" s="6"/>
      <c r="D8" s="6"/>
      <c r="E8" s="5"/>
    </row>
    <row r="9" spans="1:13" ht="15" customHeight="1" x14ac:dyDescent="0.25">
      <c r="A9" s="7" t="s">
        <v>5</v>
      </c>
      <c r="B9" s="6">
        <f>+'2025-26 Precept Workings'!E9</f>
        <v>184.9</v>
      </c>
      <c r="C9" s="6" t="s">
        <v>42</v>
      </c>
      <c r="D9" s="6">
        <v>180</v>
      </c>
      <c r="E9" s="6" t="s">
        <v>42</v>
      </c>
      <c r="F9" s="9"/>
      <c r="G9" s="9"/>
      <c r="H9" s="9"/>
      <c r="I9" s="9"/>
      <c r="J9" s="9"/>
      <c r="K9" s="9"/>
      <c r="L9" s="9"/>
    </row>
    <row r="10" spans="1:13" ht="15.6" customHeight="1" x14ac:dyDescent="0.25">
      <c r="A10" s="10" t="s">
        <v>16</v>
      </c>
      <c r="B10" s="6">
        <f>+'2025-26 Precept Workings'!E10</f>
        <v>500</v>
      </c>
      <c r="C10" s="6" t="s">
        <v>32</v>
      </c>
      <c r="D10" s="6">
        <v>500</v>
      </c>
      <c r="E10" s="7" t="s">
        <v>24</v>
      </c>
      <c r="F10" s="9"/>
      <c r="G10" s="9"/>
      <c r="H10" s="9"/>
      <c r="I10" s="9"/>
      <c r="J10" s="9"/>
      <c r="K10" s="9"/>
      <c r="L10" s="9"/>
    </row>
    <row r="11" spans="1:13" ht="14.25" customHeight="1" x14ac:dyDescent="0.25">
      <c r="A11" s="10" t="s">
        <v>18</v>
      </c>
      <c r="B11" s="6">
        <f>+'2025-26 Precept Workings'!E11</f>
        <v>1305</v>
      </c>
      <c r="C11" s="11" t="s">
        <v>33</v>
      </c>
      <c r="D11" s="11">
        <v>500</v>
      </c>
      <c r="E11" s="12" t="s">
        <v>43</v>
      </c>
    </row>
    <row r="12" spans="1:13" s="18" customFormat="1" ht="14.25" customHeight="1" x14ac:dyDescent="0.25">
      <c r="A12" s="13"/>
      <c r="B12" s="15">
        <f>SUM(B9:B11)</f>
        <v>1989.9</v>
      </c>
      <c r="C12" s="58"/>
      <c r="D12" s="16">
        <f>SUM(D8:D11)</f>
        <v>1180</v>
      </c>
      <c r="E12" s="17"/>
      <c r="M12" s="19"/>
    </row>
    <row r="13" spans="1:13" s="24" customFormat="1" ht="30.75" customHeight="1" x14ac:dyDescent="0.25">
      <c r="A13" s="21" t="s">
        <v>3</v>
      </c>
      <c r="B13" s="22"/>
      <c r="C13" s="22"/>
      <c r="D13" s="20"/>
      <c r="E13" s="20"/>
      <c r="F13" s="23"/>
      <c r="G13" s="23"/>
      <c r="M13" s="25"/>
    </row>
    <row r="14" spans="1:13" ht="15" customHeight="1" x14ac:dyDescent="0.25">
      <c r="A14" s="6" t="s">
        <v>26</v>
      </c>
      <c r="B14" s="6">
        <f>+'2025-26 Precept Workings'!E14</f>
        <v>5200</v>
      </c>
      <c r="C14" s="6"/>
      <c r="D14" s="6">
        <v>5650</v>
      </c>
      <c r="E14" s="26" t="s">
        <v>44</v>
      </c>
    </row>
    <row r="15" spans="1:13" ht="15" customHeight="1" x14ac:dyDescent="0.25">
      <c r="A15" s="8" t="s">
        <v>53</v>
      </c>
      <c r="B15" s="6">
        <f>+'2025-26 Precept Workings'!E15</f>
        <v>491.99</v>
      </c>
      <c r="C15" s="6" t="s">
        <v>35</v>
      </c>
      <c r="D15" s="6">
        <v>512</v>
      </c>
      <c r="E15" s="7" t="s">
        <v>45</v>
      </c>
    </row>
    <row r="16" spans="1:13" ht="15" customHeight="1" x14ac:dyDescent="0.25">
      <c r="A16" s="8" t="s">
        <v>0</v>
      </c>
      <c r="B16" s="6">
        <f>+'2025-26 Precept Workings'!E16</f>
        <v>300</v>
      </c>
      <c r="C16" s="6"/>
      <c r="D16" s="6">
        <v>350</v>
      </c>
      <c r="E16" s="5" t="s">
        <v>47</v>
      </c>
    </row>
    <row r="17" spans="1:13" ht="14.4" customHeight="1" x14ac:dyDescent="0.25">
      <c r="A17" s="29" t="s">
        <v>13</v>
      </c>
      <c r="B17" s="6">
        <f>+'2025-26 Precept Workings'!E17</f>
        <v>225.94</v>
      </c>
      <c r="C17" s="6"/>
      <c r="D17" s="6">
        <v>250</v>
      </c>
      <c r="E17" s="7"/>
    </row>
    <row r="18" spans="1:13" ht="14.4" customHeight="1" x14ac:dyDescent="0.25">
      <c r="A18" s="8" t="s">
        <v>2</v>
      </c>
      <c r="B18" s="6">
        <f>+'2025-26 Precept Workings'!E18</f>
        <v>220</v>
      </c>
      <c r="C18" s="6"/>
      <c r="D18" s="6">
        <v>650</v>
      </c>
      <c r="E18" s="7" t="s">
        <v>59</v>
      </c>
    </row>
    <row r="19" spans="1:13" ht="15" customHeight="1" x14ac:dyDescent="0.25">
      <c r="A19" s="8" t="s">
        <v>14</v>
      </c>
      <c r="B19" s="6">
        <f>+'2025-26 Precept Workings'!E19</f>
        <v>100</v>
      </c>
      <c r="C19" s="6"/>
      <c r="D19" s="6">
        <v>100</v>
      </c>
      <c r="E19" s="28"/>
    </row>
    <row r="20" spans="1:13" ht="15" customHeight="1" x14ac:dyDescent="0.25">
      <c r="A20" s="8" t="s">
        <v>23</v>
      </c>
      <c r="B20" s="6">
        <f>+'2025-26 Precept Workings'!E20</f>
        <v>280</v>
      </c>
      <c r="C20" s="6" t="s">
        <v>36</v>
      </c>
      <c r="D20" s="6">
        <v>300</v>
      </c>
      <c r="E20" s="7" t="s">
        <v>46</v>
      </c>
    </row>
    <row r="21" spans="1:13" ht="15" customHeight="1" x14ac:dyDescent="0.25">
      <c r="A21" s="8" t="s">
        <v>15</v>
      </c>
      <c r="B21" s="6">
        <f>+'2025-26 Precept Workings'!E21</f>
        <v>6210</v>
      </c>
      <c r="C21" s="6"/>
      <c r="D21" s="6">
        <v>6320</v>
      </c>
      <c r="E21" s="7" t="s">
        <v>48</v>
      </c>
    </row>
    <row r="22" spans="1:13" ht="15" customHeight="1" x14ac:dyDescent="0.25">
      <c r="A22" s="29" t="s">
        <v>22</v>
      </c>
      <c r="B22" s="6">
        <f>+'2025-26 Precept Workings'!E22</f>
        <v>1149</v>
      </c>
      <c r="C22" s="6" t="s">
        <v>39</v>
      </c>
      <c r="D22" s="6">
        <v>1000</v>
      </c>
      <c r="E22" s="6" t="s">
        <v>49</v>
      </c>
    </row>
    <row r="23" spans="1:13" ht="14.4" customHeight="1" x14ac:dyDescent="0.25">
      <c r="A23" s="29" t="s">
        <v>21</v>
      </c>
      <c r="B23" s="6">
        <f>+'2025-26 Precept Workings'!E23</f>
        <v>870.38</v>
      </c>
      <c r="C23" s="6" t="s">
        <v>38</v>
      </c>
      <c r="D23" s="6">
        <v>1000</v>
      </c>
      <c r="E23" s="6" t="s">
        <v>38</v>
      </c>
    </row>
    <row r="24" spans="1:13" ht="14.4" customHeight="1" x14ac:dyDescent="0.25">
      <c r="A24" s="8" t="s">
        <v>19</v>
      </c>
      <c r="B24" s="6">
        <f>+'2025-26 Precept Workings'!E24</f>
        <v>3240.04</v>
      </c>
      <c r="C24" s="6" t="s">
        <v>37</v>
      </c>
      <c r="D24" s="6">
        <v>1500</v>
      </c>
      <c r="E24" s="7" t="s">
        <v>52</v>
      </c>
    </row>
    <row r="25" spans="1:13" ht="15" customHeight="1" x14ac:dyDescent="0.25">
      <c r="A25" s="27" t="s">
        <v>50</v>
      </c>
      <c r="B25" s="6">
        <f>+'2025-26 Precept Workings'!E25</f>
        <v>0</v>
      </c>
      <c r="C25" s="6"/>
      <c r="D25" s="6">
        <v>1050</v>
      </c>
      <c r="E25" s="7" t="s">
        <v>51</v>
      </c>
    </row>
    <row r="26" spans="1:13" ht="15" customHeight="1" x14ac:dyDescent="0.25">
      <c r="A26" s="46"/>
      <c r="B26" s="46"/>
      <c r="C26" s="46"/>
      <c r="D26" s="46"/>
      <c r="E26" s="7"/>
    </row>
    <row r="27" spans="1:13" ht="15" customHeight="1" x14ac:dyDescent="0.25">
      <c r="A27" s="31" t="s">
        <v>6</v>
      </c>
      <c r="B27" s="30">
        <f>SUM(B14:B25)</f>
        <v>18287.349999999999</v>
      </c>
      <c r="C27" s="30"/>
      <c r="D27" s="30">
        <f>SUM(D14:D25)</f>
        <v>18682</v>
      </c>
      <c r="E27" s="7"/>
    </row>
    <row r="28" spans="1:13" ht="15" customHeight="1" x14ac:dyDescent="0.25">
      <c r="A28" s="31" t="s">
        <v>7</v>
      </c>
      <c r="B28" s="47">
        <f>B27-B12</f>
        <v>16297.449999999999</v>
      </c>
      <c r="C28" s="30"/>
      <c r="D28" s="30">
        <f>D27-D12</f>
        <v>17502</v>
      </c>
      <c r="E28" s="7"/>
    </row>
    <row r="29" spans="1:13" ht="15" customHeight="1" x14ac:dyDescent="0.25">
      <c r="A29" s="65" t="s">
        <v>54</v>
      </c>
      <c r="B29" s="66"/>
      <c r="C29" s="58"/>
      <c r="D29" s="16">
        <v>998</v>
      </c>
      <c r="E29" s="35"/>
    </row>
    <row r="30" spans="1:13" ht="15" customHeight="1" x14ac:dyDescent="0.25">
      <c r="A30" s="32"/>
      <c r="B30" s="33"/>
      <c r="C30" s="33"/>
      <c r="D30" s="34"/>
      <c r="E30" s="35"/>
    </row>
    <row r="31" spans="1:13" s="18" customFormat="1" ht="18.600000000000001" customHeight="1" x14ac:dyDescent="0.25">
      <c r="A31" s="62" t="s">
        <v>40</v>
      </c>
      <c r="B31" s="71">
        <f>+'2025-26 Precept Workings'!E31</f>
        <v>11669</v>
      </c>
      <c r="C31" s="63" t="s">
        <v>55</v>
      </c>
      <c r="D31" s="43">
        <f>+D28+D29</f>
        <v>18500</v>
      </c>
      <c r="E31" s="7"/>
      <c r="M31" s="19"/>
    </row>
    <row r="32" spans="1:13" s="18" customFormat="1" ht="18.600000000000001" customHeight="1" x14ac:dyDescent="0.25">
      <c r="A32" s="62" t="s">
        <v>41</v>
      </c>
      <c r="B32" s="64">
        <f>+'2025-26 Precept Workings'!E32</f>
        <v>9063.34</v>
      </c>
      <c r="C32" s="67" t="s">
        <v>56</v>
      </c>
      <c r="D32" s="44">
        <v>16200</v>
      </c>
      <c r="E32" s="7"/>
      <c r="M32" s="19"/>
    </row>
    <row r="33" spans="1:13" s="18" customFormat="1" ht="18" customHeight="1" x14ac:dyDescent="0.25">
      <c r="A33" s="62" t="s">
        <v>58</v>
      </c>
      <c r="B33" s="69">
        <f>+B32/D28</f>
        <v>0.51784596046166154</v>
      </c>
      <c r="C33" s="67" t="s">
        <v>57</v>
      </c>
      <c r="D33" s="68">
        <f>(D31-D32)/D32</f>
        <v>0.1419753086419753</v>
      </c>
      <c r="E33" s="7"/>
      <c r="M33" s="19"/>
    </row>
    <row r="34" spans="1:13" ht="21" customHeight="1" x14ac:dyDescent="0.25">
      <c r="A34" s="52"/>
      <c r="B34" s="53"/>
      <c r="C34" s="53"/>
      <c r="D34" s="43"/>
      <c r="E34" s="7"/>
    </row>
    <row r="35" spans="1:13" s="18" customFormat="1" ht="21" customHeight="1" x14ac:dyDescent="0.25">
      <c r="A35" s="62" t="s">
        <v>61</v>
      </c>
      <c r="B35" s="72">
        <v>132.6</v>
      </c>
      <c r="C35" s="53"/>
      <c r="D35" s="45"/>
      <c r="E35" s="7"/>
      <c r="M35" s="19"/>
    </row>
    <row r="36" spans="1:13" s="18" customFormat="1" ht="15.6" customHeight="1" x14ac:dyDescent="0.25">
      <c r="A36" s="62" t="s">
        <v>62</v>
      </c>
      <c r="B36" s="63">
        <v>0.75</v>
      </c>
      <c r="C36" s="63" t="s">
        <v>63</v>
      </c>
      <c r="D36" s="48">
        <f>+B36*(D31-D32)/100</f>
        <v>17.25</v>
      </c>
      <c r="E36" s="7"/>
      <c r="M36" s="19"/>
    </row>
    <row r="37" spans="1:13" s="9" customFormat="1" ht="21" customHeight="1" x14ac:dyDescent="0.25">
      <c r="A37" s="52"/>
      <c r="B37" s="53"/>
      <c r="C37" s="53"/>
      <c r="D37" s="49"/>
      <c r="E37" s="7"/>
      <c r="M37" s="37"/>
    </row>
    <row r="38" spans="1:13" s="9" customFormat="1" ht="19.2" customHeight="1" x14ac:dyDescent="0.25">
      <c r="A38" s="70"/>
      <c r="B38" s="54"/>
      <c r="C38" s="54"/>
      <c r="D38" s="36"/>
      <c r="E38" s="38"/>
      <c r="M38" s="37"/>
    </row>
    <row r="39" spans="1:13" s="9" customFormat="1" ht="15" customHeight="1" x14ac:dyDescent="0.25">
      <c r="A39" s="90"/>
      <c r="B39" s="55"/>
      <c r="C39" s="55"/>
      <c r="D39" s="82"/>
      <c r="E39" s="84"/>
      <c r="M39" s="37"/>
    </row>
    <row r="40" spans="1:13" ht="10.95" customHeight="1" x14ac:dyDescent="0.25">
      <c r="A40" s="91"/>
      <c r="B40" s="56"/>
      <c r="C40" s="56"/>
      <c r="D40" s="83"/>
      <c r="E40" s="85"/>
    </row>
    <row r="41" spans="1:13" ht="15" customHeight="1" x14ac:dyDescent="0.25"/>
    <row r="42" spans="1:13" ht="15" customHeight="1" x14ac:dyDescent="0.25"/>
    <row r="43" spans="1:13" ht="15" customHeight="1" x14ac:dyDescent="0.25">
      <c r="B43" s="39"/>
      <c r="C43" s="39"/>
    </row>
    <row r="44" spans="1:13" ht="15" customHeight="1" x14ac:dyDescent="0.25">
      <c r="B44" s="50"/>
      <c r="C44" s="50"/>
    </row>
    <row r="45" spans="1:13" ht="15" customHeight="1" x14ac:dyDescent="0.25">
      <c r="E45" s="39"/>
      <c r="H45" s="86" t="s">
        <v>10</v>
      </c>
      <c r="I45" s="87"/>
    </row>
    <row r="46" spans="1:13" ht="15" customHeight="1" x14ac:dyDescent="0.25">
      <c r="B46" s="39"/>
      <c r="C46" s="39"/>
      <c r="E46" s="39" t="s">
        <v>11</v>
      </c>
      <c r="F46" s="41"/>
      <c r="I46" s="3"/>
    </row>
    <row r="47" spans="1:13" ht="15" customHeight="1" x14ac:dyDescent="0.25">
      <c r="B47" s="50"/>
      <c r="C47" s="50"/>
      <c r="E47" s="39" t="s">
        <v>20</v>
      </c>
      <c r="F47" s="51" t="s">
        <v>8</v>
      </c>
      <c r="H47" s="88" t="s">
        <v>9</v>
      </c>
      <c r="I47" s="89"/>
    </row>
    <row r="48" spans="1:13" s="3" customFormat="1" ht="11.1" customHeight="1" x14ac:dyDescent="0.25">
      <c r="A48" s="50"/>
      <c r="B48" s="50"/>
      <c r="C48" s="50"/>
      <c r="D48" s="39"/>
      <c r="M48" s="42"/>
    </row>
    <row r="49" spans="1:13" s="3" customFormat="1" ht="11.1" customHeight="1" x14ac:dyDescent="0.25">
      <c r="A49" s="39"/>
      <c r="B49" s="50"/>
      <c r="C49" s="50"/>
      <c r="D49" s="39"/>
      <c r="M49" s="42"/>
    </row>
    <row r="50" spans="1:13" s="3" customFormat="1" ht="11.1" customHeight="1" x14ac:dyDescent="0.25">
      <c r="A50" s="39"/>
      <c r="B50" s="39"/>
      <c r="C50" s="39"/>
      <c r="D50" s="39"/>
      <c r="M50" s="42"/>
    </row>
  </sheetData>
  <mergeCells count="11">
    <mergeCell ref="D39:D40"/>
    <mergeCell ref="E39:E40"/>
    <mergeCell ref="H45:I45"/>
    <mergeCell ref="H47:I47"/>
    <mergeCell ref="A39:A40"/>
    <mergeCell ref="A1:E1"/>
    <mergeCell ref="A2:E2"/>
    <mergeCell ref="A3:D3"/>
    <mergeCell ref="A6:A7"/>
    <mergeCell ref="C6:C7"/>
    <mergeCell ref="E6:E7"/>
  </mergeCells>
  <printOptions horizontalCentered="1" verticalCentered="1"/>
  <pageMargins left="0" right="0" top="0.15748031496062992" bottom="0" header="0.6692913385826772" footer="0.19685039370078741"/>
  <pageSetup paperSize="9" scale="68" orientation="landscape" r:id="rId1"/>
  <headerFooter alignWithMargins="0">
    <oddHeader xml:space="preserve">&amp;L&amp;"Arial,Bold"&amp;18Watford Parish Council&amp;C&amp;"Arial,Bold"&amp;18 2025-26 Precept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19" zoomScale="80" zoomScaleNormal="80" zoomScaleSheetLayoutView="100" workbookViewId="0">
      <selection activeCell="A17" sqref="A17"/>
    </sheetView>
  </sheetViews>
  <sheetFormatPr defaultColWidth="9.109375" defaultRowHeight="11.1" customHeight="1" x14ac:dyDescent="0.25"/>
  <cols>
    <col min="1" max="1" width="41.6640625" style="3" customWidth="1"/>
    <col min="2" max="3" width="18.44140625" style="3" customWidth="1"/>
    <col min="4" max="5" width="17.5546875" style="3" customWidth="1"/>
    <col min="6" max="6" width="40.6640625" style="3" customWidth="1"/>
    <col min="7" max="7" width="14.6640625" style="3" customWidth="1"/>
    <col min="8" max="8" width="101.109375" style="3" customWidth="1"/>
    <col min="9" max="14" width="9.109375" style="1" hidden="1" customWidth="1"/>
    <col min="15" max="15" width="3.33203125" style="1" hidden="1" customWidth="1"/>
    <col min="16" max="16" width="10.5546875" style="2" hidden="1" customWidth="1"/>
    <col min="17" max="16384" width="9.109375" style="1"/>
  </cols>
  <sheetData>
    <row r="1" spans="1:16" ht="19.5" customHeight="1" x14ac:dyDescent="0.3">
      <c r="A1" s="73"/>
      <c r="B1" s="73"/>
      <c r="C1" s="73"/>
      <c r="D1" s="73"/>
      <c r="E1" s="73"/>
      <c r="F1" s="73"/>
      <c r="G1" s="73"/>
      <c r="H1" s="74"/>
    </row>
    <row r="2" spans="1:16" ht="19.5" customHeight="1" x14ac:dyDescent="0.3">
      <c r="A2" s="75"/>
      <c r="B2" s="75"/>
      <c r="C2" s="75"/>
      <c r="D2" s="75"/>
      <c r="E2" s="75"/>
      <c r="F2" s="75"/>
      <c r="G2" s="75"/>
      <c r="H2" s="74"/>
    </row>
    <row r="3" spans="1:16" ht="13.2" customHeight="1" x14ac:dyDescent="0.25">
      <c r="A3" s="76"/>
      <c r="B3" s="76"/>
      <c r="C3" s="76"/>
      <c r="D3" s="76"/>
      <c r="E3" s="76"/>
      <c r="F3" s="76"/>
      <c r="G3" s="76"/>
    </row>
    <row r="4" spans="1:16" ht="13.2" customHeight="1" x14ac:dyDescent="0.25">
      <c r="A4" s="59"/>
      <c r="B4" s="59"/>
      <c r="C4" s="59"/>
      <c r="D4" s="59"/>
      <c r="E4" s="59"/>
      <c r="F4" s="59"/>
      <c r="G4" s="59"/>
    </row>
    <row r="5" spans="1:16" ht="13.2" customHeight="1" x14ac:dyDescent="0.25">
      <c r="A5" s="59"/>
      <c r="B5" s="59"/>
      <c r="C5" s="59"/>
      <c r="D5" s="1"/>
      <c r="E5" s="1"/>
      <c r="F5" s="59"/>
      <c r="G5" s="59"/>
    </row>
    <row r="6" spans="1:16" ht="14.25" customHeight="1" x14ac:dyDescent="0.25">
      <c r="A6" s="77" t="s">
        <v>1</v>
      </c>
      <c r="B6" s="57" t="s">
        <v>4</v>
      </c>
      <c r="C6" s="57" t="s">
        <v>30</v>
      </c>
      <c r="D6" s="57" t="s">
        <v>29</v>
      </c>
      <c r="E6" s="57" t="s">
        <v>34</v>
      </c>
      <c r="F6" s="79" t="s">
        <v>31</v>
      </c>
      <c r="G6" s="57" t="s">
        <v>4</v>
      </c>
      <c r="H6" s="79" t="s">
        <v>12</v>
      </c>
    </row>
    <row r="7" spans="1:16" ht="14.25" customHeight="1" x14ac:dyDescent="0.25">
      <c r="A7" s="78"/>
      <c r="B7" s="4" t="s">
        <v>25</v>
      </c>
      <c r="C7" s="60">
        <v>45657</v>
      </c>
      <c r="D7" s="61" t="s">
        <v>28</v>
      </c>
      <c r="E7" s="61" t="s">
        <v>60</v>
      </c>
      <c r="F7" s="80"/>
      <c r="G7" s="4" t="s">
        <v>27</v>
      </c>
      <c r="H7" s="81"/>
    </row>
    <row r="8" spans="1:16" ht="15.6" customHeight="1" x14ac:dyDescent="0.25">
      <c r="A8" s="5"/>
      <c r="B8" s="6"/>
      <c r="C8" s="6"/>
      <c r="D8" s="6"/>
      <c r="E8" s="6"/>
      <c r="F8" s="6"/>
      <c r="G8" s="6"/>
      <c r="H8" s="5"/>
    </row>
    <row r="9" spans="1:16" ht="15" customHeight="1" x14ac:dyDescent="0.25">
      <c r="A9" s="7" t="s">
        <v>5</v>
      </c>
      <c r="B9" s="6">
        <v>150</v>
      </c>
      <c r="C9" s="6">
        <v>139.9</v>
      </c>
      <c r="D9" s="8">
        <v>45</v>
      </c>
      <c r="E9" s="6">
        <f>+C9+D9</f>
        <v>184.9</v>
      </c>
      <c r="F9" s="6" t="s">
        <v>42</v>
      </c>
      <c r="G9" s="6">
        <v>180</v>
      </c>
      <c r="H9" s="6" t="s">
        <v>42</v>
      </c>
      <c r="I9" s="9"/>
      <c r="J9" s="9"/>
      <c r="K9" s="9"/>
      <c r="L9" s="9"/>
      <c r="M9" s="9"/>
      <c r="N9" s="9"/>
      <c r="O9" s="9"/>
    </row>
    <row r="10" spans="1:16" ht="15.6" customHeight="1" x14ac:dyDescent="0.25">
      <c r="A10" s="10" t="s">
        <v>16</v>
      </c>
      <c r="B10" s="6">
        <v>350</v>
      </c>
      <c r="C10" s="6">
        <v>500</v>
      </c>
      <c r="D10" s="8">
        <v>0</v>
      </c>
      <c r="E10" s="6">
        <f t="shared" ref="E10:E11" si="0">+C10+D10</f>
        <v>500</v>
      </c>
      <c r="F10" s="6" t="s">
        <v>32</v>
      </c>
      <c r="G10" s="6">
        <v>500</v>
      </c>
      <c r="H10" s="7" t="s">
        <v>24</v>
      </c>
      <c r="I10" s="9"/>
      <c r="J10" s="9"/>
      <c r="K10" s="9"/>
      <c r="L10" s="9"/>
      <c r="M10" s="9"/>
      <c r="N10" s="9"/>
      <c r="O10" s="9"/>
    </row>
    <row r="11" spans="1:16" ht="14.25" customHeight="1" x14ac:dyDescent="0.25">
      <c r="A11" s="10" t="s">
        <v>18</v>
      </c>
      <c r="B11" s="11">
        <v>300</v>
      </c>
      <c r="C11" s="11">
        <v>1005</v>
      </c>
      <c r="D11" s="11">
        <v>300</v>
      </c>
      <c r="E11" s="6">
        <f t="shared" si="0"/>
        <v>1305</v>
      </c>
      <c r="F11" s="11" t="s">
        <v>33</v>
      </c>
      <c r="G11" s="11">
        <v>500</v>
      </c>
      <c r="H11" s="12" t="s">
        <v>43</v>
      </c>
    </row>
    <row r="12" spans="1:16" s="18" customFormat="1" ht="14.25" customHeight="1" x14ac:dyDescent="0.25">
      <c r="A12" s="13"/>
      <c r="B12" s="14">
        <f>SUM(B9:B11)</f>
        <v>800</v>
      </c>
      <c r="C12" s="15">
        <f>SUM(C9:C11)</f>
        <v>1644.9</v>
      </c>
      <c r="D12" s="15">
        <f>SUM(D9:D11)</f>
        <v>345</v>
      </c>
      <c r="E12" s="15">
        <f>SUM(E9:E11)</f>
        <v>1989.9</v>
      </c>
      <c r="F12" s="58"/>
      <c r="G12" s="16">
        <f>SUM(G8:G11)</f>
        <v>1180</v>
      </c>
      <c r="H12" s="17"/>
      <c r="P12" s="19"/>
    </row>
    <row r="13" spans="1:16" s="24" customFormat="1" ht="30.75" customHeight="1" x14ac:dyDescent="0.25">
      <c r="A13" s="21" t="s">
        <v>3</v>
      </c>
      <c r="B13" s="20"/>
      <c r="C13" s="20"/>
      <c r="D13" s="22"/>
      <c r="E13" s="22"/>
      <c r="F13" s="22"/>
      <c r="G13" s="20"/>
      <c r="H13" s="20"/>
      <c r="I13" s="23"/>
      <c r="J13" s="23"/>
      <c r="P13" s="25"/>
    </row>
    <row r="14" spans="1:16" ht="15" customHeight="1" x14ac:dyDescent="0.25">
      <c r="A14" s="6" t="s">
        <v>26</v>
      </c>
      <c r="B14" s="6">
        <v>5200</v>
      </c>
      <c r="C14" s="6">
        <v>3929.34</v>
      </c>
      <c r="D14" s="6">
        <v>1270.6600000000001</v>
      </c>
      <c r="E14" s="6">
        <f t="shared" ref="E14:E20" si="1">+C14+D14</f>
        <v>5200</v>
      </c>
      <c r="F14" s="6"/>
      <c r="G14" s="6">
        <v>5650</v>
      </c>
      <c r="H14" s="26" t="s">
        <v>44</v>
      </c>
    </row>
    <row r="15" spans="1:16" ht="15" customHeight="1" x14ac:dyDescent="0.25">
      <c r="A15" s="8" t="s">
        <v>53</v>
      </c>
      <c r="B15" s="6">
        <v>400</v>
      </c>
      <c r="C15" s="6">
        <v>311.99</v>
      </c>
      <c r="D15" s="6">
        <v>180</v>
      </c>
      <c r="E15" s="6">
        <f t="shared" si="1"/>
        <v>491.99</v>
      </c>
      <c r="F15" s="6" t="s">
        <v>35</v>
      </c>
      <c r="G15" s="6">
        <v>512</v>
      </c>
      <c r="H15" s="7" t="s">
        <v>45</v>
      </c>
    </row>
    <row r="16" spans="1:16" ht="15" customHeight="1" x14ac:dyDescent="0.25">
      <c r="A16" s="8" t="s">
        <v>0</v>
      </c>
      <c r="B16" s="6">
        <v>350</v>
      </c>
      <c r="C16" s="6">
        <v>300</v>
      </c>
      <c r="D16" s="6">
        <v>0</v>
      </c>
      <c r="E16" s="6">
        <f>+C16+D16</f>
        <v>300</v>
      </c>
      <c r="F16" s="6"/>
      <c r="G16" s="6">
        <v>350</v>
      </c>
      <c r="H16" s="5" t="s">
        <v>47</v>
      </c>
    </row>
    <row r="17" spans="1:16" ht="14.4" customHeight="1" x14ac:dyDescent="0.25">
      <c r="A17" s="29" t="s">
        <v>13</v>
      </c>
      <c r="B17" s="6">
        <v>300</v>
      </c>
      <c r="C17" s="6">
        <v>225.94</v>
      </c>
      <c r="D17" s="6">
        <v>0</v>
      </c>
      <c r="E17" s="6">
        <f>+C17+D17</f>
        <v>225.94</v>
      </c>
      <c r="F17" s="6"/>
      <c r="G17" s="6">
        <v>250</v>
      </c>
      <c r="H17" s="7"/>
    </row>
    <row r="18" spans="1:16" ht="14.4" customHeight="1" x14ac:dyDescent="0.25">
      <c r="A18" s="8" t="s">
        <v>2</v>
      </c>
      <c r="B18" s="6">
        <v>250</v>
      </c>
      <c r="C18" s="6">
        <v>220</v>
      </c>
      <c r="D18" s="6">
        <v>0</v>
      </c>
      <c r="E18" s="6">
        <f>+C18+D18</f>
        <v>220</v>
      </c>
      <c r="F18" s="6"/>
      <c r="G18" s="6">
        <v>650</v>
      </c>
      <c r="H18" s="7" t="s">
        <v>59</v>
      </c>
    </row>
    <row r="19" spans="1:16" ht="15" customHeight="1" x14ac:dyDescent="0.25">
      <c r="A19" s="8" t="s">
        <v>14</v>
      </c>
      <c r="B19" s="6">
        <v>100</v>
      </c>
      <c r="C19" s="6">
        <v>100</v>
      </c>
      <c r="D19" s="6">
        <v>0</v>
      </c>
      <c r="E19" s="6">
        <f>+C19+D19</f>
        <v>100</v>
      </c>
      <c r="F19" s="6"/>
      <c r="G19" s="6">
        <v>100</v>
      </c>
      <c r="H19" s="28"/>
    </row>
    <row r="20" spans="1:16" ht="15" customHeight="1" x14ac:dyDescent="0.25">
      <c r="A20" s="8" t="s">
        <v>23</v>
      </c>
      <c r="B20" s="6">
        <v>400</v>
      </c>
      <c r="C20" s="6">
        <v>30</v>
      </c>
      <c r="D20" s="6">
        <v>250</v>
      </c>
      <c r="E20" s="6">
        <f t="shared" si="1"/>
        <v>280</v>
      </c>
      <c r="F20" s="6" t="s">
        <v>36</v>
      </c>
      <c r="G20" s="6">
        <v>300</v>
      </c>
      <c r="H20" s="7" t="s">
        <v>46</v>
      </c>
    </row>
    <row r="21" spans="1:16" ht="15" customHeight="1" x14ac:dyDescent="0.25">
      <c r="A21" s="8" t="s">
        <v>15</v>
      </c>
      <c r="B21" s="6">
        <v>5500</v>
      </c>
      <c r="C21" s="6">
        <v>5830</v>
      </c>
      <c r="D21" s="6">
        <v>380</v>
      </c>
      <c r="E21" s="6">
        <f>+C21+D21</f>
        <v>6210</v>
      </c>
      <c r="F21" s="6"/>
      <c r="G21" s="6">
        <v>6320</v>
      </c>
      <c r="H21" s="7" t="s">
        <v>48</v>
      </c>
    </row>
    <row r="22" spans="1:16" ht="15" customHeight="1" x14ac:dyDescent="0.25">
      <c r="A22" s="29" t="s">
        <v>22</v>
      </c>
      <c r="B22" s="6">
        <v>300</v>
      </c>
      <c r="C22" s="6">
        <v>1029</v>
      </c>
      <c r="D22" s="6">
        <v>120</v>
      </c>
      <c r="E22" s="6">
        <f>+C22+D22</f>
        <v>1149</v>
      </c>
      <c r="F22" s="6" t="s">
        <v>39</v>
      </c>
      <c r="G22" s="6">
        <v>1000</v>
      </c>
      <c r="H22" s="6" t="s">
        <v>49</v>
      </c>
    </row>
    <row r="23" spans="1:16" ht="14.4" customHeight="1" x14ac:dyDescent="0.25">
      <c r="A23" s="29" t="s">
        <v>21</v>
      </c>
      <c r="B23" s="6">
        <v>800</v>
      </c>
      <c r="C23" s="6">
        <v>620.38</v>
      </c>
      <c r="D23" s="6">
        <v>250</v>
      </c>
      <c r="E23" s="6">
        <f>+C23+D23</f>
        <v>870.38</v>
      </c>
      <c r="F23" s="6" t="s">
        <v>38</v>
      </c>
      <c r="G23" s="6">
        <v>1000</v>
      </c>
      <c r="H23" s="6" t="s">
        <v>38</v>
      </c>
    </row>
    <row r="24" spans="1:16" ht="14.4" customHeight="1" x14ac:dyDescent="0.25">
      <c r="A24" s="8" t="s">
        <v>19</v>
      </c>
      <c r="B24" s="6">
        <v>3400</v>
      </c>
      <c r="C24" s="6">
        <v>2740.04</v>
      </c>
      <c r="D24" s="6">
        <v>500</v>
      </c>
      <c r="E24" s="6">
        <f>+C24+D24</f>
        <v>3240.04</v>
      </c>
      <c r="F24" s="6" t="s">
        <v>37</v>
      </c>
      <c r="G24" s="6">
        <v>1500</v>
      </c>
      <c r="H24" s="7" t="s">
        <v>52</v>
      </c>
    </row>
    <row r="25" spans="1:16" ht="15" customHeight="1" x14ac:dyDescent="0.25">
      <c r="A25" s="27" t="s">
        <v>50</v>
      </c>
      <c r="B25" s="6"/>
      <c r="C25" s="6"/>
      <c r="D25" s="6"/>
      <c r="E25" s="6"/>
      <c r="F25" s="6"/>
      <c r="G25" s="6">
        <v>1050</v>
      </c>
      <c r="H25" s="7" t="s">
        <v>51</v>
      </c>
    </row>
    <row r="26" spans="1:16" ht="15" customHeight="1" x14ac:dyDescent="0.25">
      <c r="A26" s="46"/>
      <c r="B26" s="46"/>
      <c r="C26" s="46"/>
      <c r="D26" s="46"/>
      <c r="E26" s="46"/>
      <c r="F26" s="46"/>
      <c r="G26" s="46"/>
      <c r="H26" s="7"/>
    </row>
    <row r="27" spans="1:16" ht="15" customHeight="1" x14ac:dyDescent="0.25">
      <c r="A27" s="31" t="s">
        <v>6</v>
      </c>
      <c r="B27" s="30">
        <f>SUM(B14:B25)</f>
        <v>17000</v>
      </c>
      <c r="C27" s="30">
        <f>SUM(C14:C25)</f>
        <v>15336.689999999999</v>
      </c>
      <c r="D27" s="30">
        <f>SUM(D14:D25)</f>
        <v>2950.66</v>
      </c>
      <c r="E27" s="30">
        <f>SUM(E14:E25)</f>
        <v>18287.349999999999</v>
      </c>
      <c r="F27" s="30"/>
      <c r="G27" s="30">
        <f>SUM(G14:G25)</f>
        <v>18682</v>
      </c>
      <c r="H27" s="7"/>
    </row>
    <row r="28" spans="1:16" ht="15" customHeight="1" x14ac:dyDescent="0.25">
      <c r="A28" s="31" t="s">
        <v>7</v>
      </c>
      <c r="B28" s="47">
        <f>B27-B12</f>
        <v>16200</v>
      </c>
      <c r="C28" s="47">
        <f>C27-C12</f>
        <v>13691.789999999999</v>
      </c>
      <c r="D28" s="47">
        <f>D27-D12</f>
        <v>2605.66</v>
      </c>
      <c r="E28" s="47">
        <f>E27-E12</f>
        <v>16297.449999999999</v>
      </c>
      <c r="F28" s="30"/>
      <c r="G28" s="30">
        <f>G27-G12</f>
        <v>17502</v>
      </c>
      <c r="H28" s="7"/>
    </row>
    <row r="29" spans="1:16" ht="15" customHeight="1" x14ac:dyDescent="0.25">
      <c r="A29" s="65" t="s">
        <v>54</v>
      </c>
      <c r="B29" s="66"/>
      <c r="C29" s="66"/>
      <c r="D29" s="66"/>
      <c r="E29" s="66"/>
      <c r="F29" s="58"/>
      <c r="G29" s="16">
        <v>998</v>
      </c>
      <c r="H29" s="35"/>
    </row>
    <row r="30" spans="1:16" ht="15" customHeight="1" x14ac:dyDescent="0.25">
      <c r="A30" s="32"/>
      <c r="B30" s="33"/>
      <c r="C30" s="33"/>
      <c r="D30" s="33"/>
      <c r="E30" s="33"/>
      <c r="F30" s="33"/>
      <c r="G30" s="34"/>
      <c r="H30" s="35"/>
    </row>
    <row r="31" spans="1:16" s="18" customFormat="1" ht="18.600000000000001" customHeight="1" x14ac:dyDescent="0.25">
      <c r="A31" s="99" t="s">
        <v>40</v>
      </c>
      <c r="B31" s="99"/>
      <c r="C31" s="99"/>
      <c r="D31" s="100"/>
      <c r="E31" s="63">
        <v>11669</v>
      </c>
      <c r="F31" s="63" t="s">
        <v>55</v>
      </c>
      <c r="G31" s="43">
        <f>+G28+G29</f>
        <v>18500</v>
      </c>
      <c r="H31" s="7"/>
      <c r="P31" s="19"/>
    </row>
    <row r="32" spans="1:16" s="18" customFormat="1" ht="18.600000000000001" customHeight="1" x14ac:dyDescent="0.25">
      <c r="A32" s="62" t="s">
        <v>41</v>
      </c>
      <c r="B32" s="62"/>
      <c r="C32" s="62"/>
      <c r="D32" s="63"/>
      <c r="E32" s="64">
        <f>+E31-D28</f>
        <v>9063.34</v>
      </c>
      <c r="F32" s="67" t="s">
        <v>56</v>
      </c>
      <c r="G32" s="44">
        <v>16200</v>
      </c>
      <c r="H32" s="7"/>
      <c r="P32" s="19"/>
    </row>
    <row r="33" spans="1:16" s="18" customFormat="1" ht="18" customHeight="1" x14ac:dyDescent="0.25">
      <c r="A33" s="62" t="s">
        <v>58</v>
      </c>
      <c r="B33" s="52"/>
      <c r="C33" s="52"/>
      <c r="D33" s="53"/>
      <c r="E33" s="69">
        <f>+E32/G28</f>
        <v>0.51784596046166154</v>
      </c>
      <c r="F33" s="67" t="s">
        <v>57</v>
      </c>
      <c r="G33" s="68">
        <f>(G31-G32)/G32</f>
        <v>0.1419753086419753</v>
      </c>
      <c r="H33" s="7"/>
      <c r="P33" s="19"/>
    </row>
    <row r="34" spans="1:16" ht="21" customHeight="1" x14ac:dyDescent="0.25">
      <c r="A34" s="93"/>
      <c r="B34" s="93"/>
      <c r="C34" s="93"/>
      <c r="D34" s="94"/>
      <c r="E34" s="53"/>
      <c r="F34" s="53"/>
      <c r="G34" s="43"/>
      <c r="H34" s="7"/>
    </row>
    <row r="35" spans="1:16" s="18" customFormat="1" ht="21" customHeight="1" x14ac:dyDescent="0.25">
      <c r="A35" s="93"/>
      <c r="B35" s="93"/>
      <c r="C35" s="93"/>
      <c r="D35" s="94"/>
      <c r="E35" s="53"/>
      <c r="F35" s="53"/>
      <c r="G35" s="45"/>
      <c r="H35" s="7"/>
      <c r="P35" s="19"/>
    </row>
    <row r="36" spans="1:16" s="18" customFormat="1" ht="15.6" customHeight="1" x14ac:dyDescent="0.25">
      <c r="A36" s="52"/>
      <c r="B36" s="52"/>
      <c r="C36" s="52"/>
      <c r="D36" s="53"/>
      <c r="E36" s="53"/>
      <c r="F36" s="53"/>
      <c r="G36" s="48"/>
      <c r="H36" s="7"/>
      <c r="P36" s="19"/>
    </row>
    <row r="37" spans="1:16" s="9" customFormat="1" ht="21" customHeight="1" x14ac:dyDescent="0.25">
      <c r="A37" s="93"/>
      <c r="B37" s="93"/>
      <c r="C37" s="93"/>
      <c r="D37" s="94"/>
      <c r="E37" s="53"/>
      <c r="F37" s="53"/>
      <c r="G37" s="49"/>
      <c r="H37" s="7"/>
      <c r="P37" s="37"/>
    </row>
    <row r="38" spans="1:16" s="9" customFormat="1" ht="19.2" customHeight="1" x14ac:dyDescent="0.25">
      <c r="A38" s="95"/>
      <c r="B38" s="95"/>
      <c r="C38" s="95"/>
      <c r="D38" s="96"/>
      <c r="E38" s="54"/>
      <c r="F38" s="54"/>
      <c r="G38" s="36"/>
      <c r="H38" s="38"/>
      <c r="P38" s="37"/>
    </row>
    <row r="39" spans="1:16" s="9" customFormat="1" ht="15" customHeight="1" x14ac:dyDescent="0.25">
      <c r="A39" s="90"/>
      <c r="B39" s="90"/>
      <c r="C39" s="90"/>
      <c r="D39" s="97"/>
      <c r="E39" s="55"/>
      <c r="F39" s="55"/>
      <c r="G39" s="82"/>
      <c r="H39" s="84"/>
      <c r="P39" s="37"/>
    </row>
    <row r="40" spans="1:16" ht="10.95" customHeight="1" x14ac:dyDescent="0.25">
      <c r="A40" s="91"/>
      <c r="B40" s="91"/>
      <c r="C40" s="91"/>
      <c r="D40" s="98"/>
      <c r="E40" s="56"/>
      <c r="F40" s="56"/>
      <c r="G40" s="83"/>
      <c r="H40" s="85"/>
    </row>
    <row r="41" spans="1:16" ht="15" customHeight="1" x14ac:dyDescent="0.25"/>
    <row r="42" spans="1:16" ht="15" customHeight="1" x14ac:dyDescent="0.25"/>
    <row r="43" spans="1:16" ht="15" customHeight="1" x14ac:dyDescent="0.25">
      <c r="D43" s="39"/>
      <c r="E43" s="39"/>
      <c r="F43" s="39"/>
    </row>
    <row r="44" spans="1:16" ht="15" customHeight="1" x14ac:dyDescent="0.25">
      <c r="B44" s="92"/>
      <c r="C44" s="92"/>
      <c r="D44" s="92"/>
      <c r="E44" s="50"/>
      <c r="F44" s="50"/>
    </row>
    <row r="45" spans="1:16" ht="15" customHeight="1" x14ac:dyDescent="0.25">
      <c r="H45" s="39"/>
      <c r="K45" s="86" t="s">
        <v>10</v>
      </c>
      <c r="L45" s="87"/>
    </row>
    <row r="46" spans="1:16" ht="15" customHeight="1" x14ac:dyDescent="0.25">
      <c r="B46" s="40"/>
      <c r="C46" s="40"/>
      <c r="D46" s="40"/>
      <c r="E46" s="39"/>
      <c r="F46" s="39"/>
      <c r="H46" s="39" t="s">
        <v>11</v>
      </c>
      <c r="I46" s="41"/>
      <c r="L46" s="3"/>
    </row>
    <row r="47" spans="1:16" ht="15" customHeight="1" x14ac:dyDescent="0.25">
      <c r="B47" s="89" t="s">
        <v>17</v>
      </c>
      <c r="C47" s="89"/>
      <c r="D47" s="89"/>
      <c r="E47" s="50"/>
      <c r="F47" s="50"/>
      <c r="H47" s="39" t="s">
        <v>20</v>
      </c>
      <c r="I47" s="51" t="s">
        <v>8</v>
      </c>
      <c r="K47" s="88" t="s">
        <v>9</v>
      </c>
      <c r="L47" s="89"/>
    </row>
    <row r="48" spans="1:16" s="3" customFormat="1" ht="11.1" customHeight="1" x14ac:dyDescent="0.25">
      <c r="A48" s="50"/>
      <c r="B48" s="92"/>
      <c r="C48" s="92"/>
      <c r="D48" s="92"/>
      <c r="E48" s="50"/>
      <c r="F48" s="50"/>
      <c r="G48" s="39"/>
      <c r="P48" s="42"/>
    </row>
    <row r="49" spans="1:16" s="3" customFormat="1" ht="11.1" customHeight="1" x14ac:dyDescent="0.25">
      <c r="A49" s="39"/>
      <c r="B49" s="92"/>
      <c r="C49" s="92"/>
      <c r="D49" s="92"/>
      <c r="E49" s="50"/>
      <c r="F49" s="50"/>
      <c r="G49" s="39"/>
      <c r="P49" s="42"/>
    </row>
    <row r="50" spans="1:16" s="3" customFormat="1" ht="11.1" customHeight="1" x14ac:dyDescent="0.25">
      <c r="A50" s="39"/>
      <c r="B50" s="39"/>
      <c r="C50" s="39"/>
      <c r="D50" s="39"/>
      <c r="E50" s="39"/>
      <c r="F50" s="39"/>
      <c r="G50" s="39"/>
      <c r="P50" s="42"/>
    </row>
  </sheetData>
  <mergeCells count="20">
    <mergeCell ref="B49:D49"/>
    <mergeCell ref="F6:F7"/>
    <mergeCell ref="H39:H40"/>
    <mergeCell ref="B44:D44"/>
    <mergeCell ref="K45:L45"/>
    <mergeCell ref="B47:D47"/>
    <mergeCell ref="K47:L47"/>
    <mergeCell ref="B48:D48"/>
    <mergeCell ref="A34:D34"/>
    <mergeCell ref="A35:D35"/>
    <mergeCell ref="A37:D37"/>
    <mergeCell ref="A38:D38"/>
    <mergeCell ref="A39:D40"/>
    <mergeCell ref="G39:G40"/>
    <mergeCell ref="A31:D31"/>
    <mergeCell ref="A1:H1"/>
    <mergeCell ref="A2:H2"/>
    <mergeCell ref="A3:G3"/>
    <mergeCell ref="A6:A7"/>
    <mergeCell ref="H6:H7"/>
  </mergeCells>
  <printOptions horizontalCentered="1" verticalCentered="1"/>
  <pageMargins left="0" right="0" top="0.15748031496062992" bottom="0" header="0.6692913385826772" footer="0.19685039370078741"/>
  <pageSetup paperSize="9" scale="54" orientation="landscape" r:id="rId1"/>
  <headerFooter alignWithMargins="0">
    <oddHeader xml:space="preserve">&amp;L&amp;"Arial,Bold"&amp;18Watford Parish Council&amp;C&amp;"Arial,Bold"&amp;18 2025-26 Precept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2025-26 Precept</vt:lpstr>
      <vt:lpstr>2025-26 Precept Workings</vt:lpstr>
      <vt:lpstr>'2025-26 Precept'!Print_Area</vt:lpstr>
      <vt:lpstr>'2025-26 Precept Workings'!Print_Area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CARTERTON TOWN COUNCIL</dc:creator>
  <cp:lastModifiedBy>Whiltonpc</cp:lastModifiedBy>
  <cp:lastPrinted>2025-01-21T11:14:59Z</cp:lastPrinted>
  <dcterms:created xsi:type="dcterms:W3CDTF">1996-08-08T10:22:00Z</dcterms:created>
  <dcterms:modified xsi:type="dcterms:W3CDTF">2025-01-21T16:02:57Z</dcterms:modified>
</cp:coreProperties>
</file>